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46fb6cbc39cec94/Documents/Documents/Neighborhood/"/>
    </mc:Choice>
  </mc:AlternateContent>
  <xr:revisionPtr revIDLastSave="50" documentId="8_{822E0D59-5ED1-4F60-8F5E-7B0875AF67FE}" xr6:coauthVersionLast="47" xr6:coauthVersionMax="47" xr10:uidLastSave="{D542F8F3-0BFA-4705-A9EA-745583B2AD9B}"/>
  <bookViews>
    <workbookView xWindow="-108" yWindow="-108" windowWidth="23256" windowHeight="12456" xr2:uid="{00000000-000D-0000-FFFF-FFFF00000000}"/>
  </bookViews>
  <sheets>
    <sheet name="Statement of 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F15" i="1"/>
  <c r="N15" i="1" s="1"/>
  <c r="P15" i="1" s="1"/>
  <c r="E15" i="1"/>
  <c r="D15" i="1"/>
  <c r="B15" i="1"/>
  <c r="B20" i="1" s="1"/>
  <c r="B21" i="1" s="1"/>
  <c r="P12" i="1"/>
  <c r="P14" i="1"/>
  <c r="P16" i="1"/>
  <c r="P17" i="1"/>
  <c r="P18" i="1"/>
  <c r="C21" i="1"/>
  <c r="K21" i="1"/>
  <c r="L21" i="1"/>
  <c r="M21" i="1"/>
  <c r="O20" i="1"/>
  <c r="O21" i="1" s="1"/>
  <c r="D24" i="1" s="1"/>
  <c r="D25" i="1" s="1"/>
  <c r="M9" i="1"/>
  <c r="L9" i="1"/>
  <c r="K9" i="1"/>
  <c r="J9" i="1"/>
  <c r="I9" i="1"/>
  <c r="H9" i="1"/>
  <c r="G9" i="1"/>
  <c r="F9" i="1"/>
  <c r="E9" i="1"/>
  <c r="D9" i="1"/>
  <c r="C9" i="1"/>
  <c r="N19" i="1"/>
  <c r="P19" i="1" s="1"/>
  <c r="N17" i="1"/>
  <c r="N16" i="1"/>
  <c r="N14" i="1"/>
  <c r="N13" i="1"/>
  <c r="P13" i="1" s="1"/>
  <c r="N12" i="1"/>
  <c r="N11" i="1"/>
  <c r="P11" i="1" s="1"/>
  <c r="N8" i="1"/>
  <c r="P8" i="1" s="1"/>
  <c r="N7" i="1"/>
  <c r="P7" i="1" s="1"/>
  <c r="M20" i="1"/>
  <c r="L20" i="1"/>
  <c r="K20" i="1"/>
  <c r="J20" i="1"/>
  <c r="I20" i="1"/>
  <c r="H20" i="1"/>
  <c r="G20" i="1"/>
  <c r="F20" i="1"/>
  <c r="F21" i="1" s="1"/>
  <c r="E20" i="1"/>
  <c r="E21" i="1" s="1"/>
  <c r="D20" i="1"/>
  <c r="D21" i="1" s="1"/>
  <c r="C20" i="1"/>
  <c r="B9" i="1"/>
  <c r="J21" i="1" l="1"/>
  <c r="I21" i="1"/>
  <c r="H21" i="1"/>
  <c r="G21" i="1"/>
  <c r="N9" i="1"/>
  <c r="N20" i="1"/>
  <c r="P20" i="1" s="1"/>
  <c r="P9" i="1" l="1"/>
  <c r="N21" i="1"/>
  <c r="P21" i="1" s="1"/>
</calcChain>
</file>

<file path=xl/sharedStrings.xml><?xml version="1.0" encoding="utf-8"?>
<sst xmlns="http://schemas.openxmlformats.org/spreadsheetml/2006/main" count="37" uniqueCount="37">
  <si>
    <t>Total</t>
  </si>
  <si>
    <t>Revenue</t>
  </si>
  <si>
    <t xml:space="preserve">      Member Dues</t>
  </si>
  <si>
    <t xml:space="preserve">   Interest Earned</t>
  </si>
  <si>
    <t>Total Revenue</t>
  </si>
  <si>
    <t>Expenditures</t>
  </si>
  <si>
    <t xml:space="preserve">   Bank Charges &amp; Fees</t>
  </si>
  <si>
    <t xml:space="preserve">   Beautification</t>
  </si>
  <si>
    <t xml:space="preserve">   Insurance</t>
  </si>
  <si>
    <t xml:space="preserve">   Office Supplies &amp; Software</t>
  </si>
  <si>
    <t xml:space="preserve">   Rent &amp; Lease</t>
  </si>
  <si>
    <t xml:space="preserve">   Utilities</t>
  </si>
  <si>
    <t>Total Expenditures</t>
  </si>
  <si>
    <t>Net Revenue</t>
  </si>
  <si>
    <t>Berkeley Home Owners Association</t>
  </si>
  <si>
    <t>Statement of Activity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</si>
  <si>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</si>
  <si>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</si>
  <si>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</si>
  <si>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</si>
  <si>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</si>
  <si>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</si>
  <si>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</si>
  <si>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</si>
  <si>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</si>
  <si>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</si>
  <si>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</si>
  <si>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</si>
  <si>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Budget</t>
  </si>
  <si>
    <t xml:space="preserve">   Website/Newsletter</t>
  </si>
  <si>
    <t xml:space="preserve">   Social</t>
  </si>
  <si>
    <t xml:space="preserve">   Membership Packets and Directories</t>
  </si>
  <si>
    <t>Over/</t>
  </si>
  <si>
    <t>(Under)</t>
  </si>
  <si>
    <t>Bank Account as of 12/31/2023</t>
  </si>
  <si>
    <t>Anticipated reserves for Capital Projects at end of 2024</t>
  </si>
  <si>
    <t>Anticipated excess at end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</si>
</sst>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\ _€"/>
  </numFmts>
  <fonts count="12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11"/>
      <color indexed="8"/>
      <name val="Aptos Narrow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right" wrapText="1"/>
    </xf>
    <xf numFmtId="0" fontId="10" fillId="0" borderId="0" xfId="0" applyFont="1"/>
    <xf numFmtId="43" fontId="11" fillId="0" borderId="3" xfId="0" applyNumberFormat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43" fontId="0" fillId="0" borderId="4" xfId="1" applyFont="1" applyBorder="1"/>
    <xf numFmtId="43" fontId="0" fillId="0" borderId="1" xfId="1" applyFont="1" applyBorder="1"/>
    <xf numFmtId="43" fontId="0" fillId="0" borderId="2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J14" sqref="J14"/>
    </sheetView>
  </sheetViews>
  <sheetFormatPr defaultRowHeight="14.4" x14ac:dyDescent="0.3"/>
  <cols>
    <col min="1" max="1" width="32.6640625" customWidth="1"/>
    <col min="2" max="2" width="15.6640625" customWidth="1"/>
    <col min="3" max="3" width="10.21875" bestFit="1" customWidth="1"/>
    <col min="4" max="4" width="10.33203125" bestFit="1" customWidth="1"/>
    <col min="5" max="6" width="9.109375" bestFit="1" customWidth="1"/>
    <col min="7" max="7" width="9.77734375" bestFit="1" customWidth="1"/>
    <col min="8" max="9" width="9.109375" bestFit="1" customWidth="1"/>
    <col min="10" max="10" width="13.33203125" customWidth="1"/>
    <col min="11" max="11" width="9.109375" bestFit="1" customWidth="1"/>
    <col min="12" max="12" width="10" customWidth="1"/>
    <col min="13" max="13" width="11.88671875" customWidth="1"/>
    <col min="14" max="15" width="10.21875" bestFit="1" customWidth="1"/>
  </cols>
  <sheetData>
    <row r="1" spans="1:16" ht="17.399999999999999" customHeight="1" x14ac:dyDescent="0.3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17.399999999999999" customHeight="1" x14ac:dyDescent="0.3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x14ac:dyDescent="0.3">
      <c r="A3" s="18">
        <v>2024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x14ac:dyDescent="0.3">
      <c r="L4" s="5"/>
      <c r="O4" s="6">
        <v>2024</v>
      </c>
      <c r="P4" s="8" t="s">
        <v>32</v>
      </c>
    </row>
    <row r="5" spans="1:16" x14ac:dyDescent="0.3">
      <c r="A5" s="1"/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0</v>
      </c>
      <c r="O5" s="2" t="s">
        <v>28</v>
      </c>
      <c r="P5" s="8" t="s">
        <v>33</v>
      </c>
    </row>
    <row r="6" spans="1:16" x14ac:dyDescent="0.3">
      <c r="A6" s="3" t="s">
        <v>1</v>
      </c>
      <c r="B6" s="4"/>
    </row>
    <row r="7" spans="1:16" x14ac:dyDescent="0.3">
      <c r="A7" s="3" t="s">
        <v>2</v>
      </c>
      <c r="B7" s="13">
        <v>21008.19</v>
      </c>
      <c r="C7" s="13">
        <v>12554.85</v>
      </c>
      <c r="D7" s="13">
        <v>1343.43</v>
      </c>
      <c r="E7" s="13">
        <v>752.08</v>
      </c>
      <c r="F7" s="13">
        <v>447.81</v>
      </c>
      <c r="G7" s="13">
        <v>149.27000000000001</v>
      </c>
      <c r="H7" s="13">
        <v>597.08000000000004</v>
      </c>
      <c r="I7" s="13">
        <v>746.35</v>
      </c>
      <c r="J7" s="13">
        <v>149.27000000000001</v>
      </c>
      <c r="K7" s="13"/>
      <c r="L7" s="13"/>
      <c r="M7" s="13"/>
      <c r="N7" s="13">
        <f>SUM(B7:M7)</f>
        <v>37748.329999999994</v>
      </c>
      <c r="O7" s="13">
        <v>41800</v>
      </c>
      <c r="P7" s="9">
        <f>N7-O7</f>
        <v>-4051.6700000000055</v>
      </c>
    </row>
    <row r="8" spans="1:16" x14ac:dyDescent="0.3">
      <c r="A8" s="3" t="s">
        <v>3</v>
      </c>
      <c r="B8" s="15">
        <v>0.46</v>
      </c>
      <c r="C8" s="15">
        <v>0.61</v>
      </c>
      <c r="D8" s="15">
        <v>0.69</v>
      </c>
      <c r="E8" s="15">
        <v>0.68</v>
      </c>
      <c r="F8" s="15">
        <v>0.7</v>
      </c>
      <c r="G8" s="15">
        <v>0.64</v>
      </c>
      <c r="H8" s="15">
        <v>0.65</v>
      </c>
      <c r="I8" s="15">
        <v>0.65</v>
      </c>
      <c r="J8" s="15">
        <v>0.61</v>
      </c>
      <c r="K8" s="15"/>
      <c r="L8" s="15"/>
      <c r="M8" s="15"/>
      <c r="N8" s="15">
        <f>SUM(B8:M8)</f>
        <v>5.69</v>
      </c>
      <c r="O8" s="15">
        <v>25</v>
      </c>
      <c r="P8" s="9">
        <f t="shared" ref="P8:P21" si="0">N8-O8</f>
        <v>-19.309999999999999</v>
      </c>
    </row>
    <row r="9" spans="1:16" ht="15" thickBot="1" x14ac:dyDescent="0.35">
      <c r="A9" s="3" t="s">
        <v>4</v>
      </c>
      <c r="B9" s="16">
        <f>SUM(B7+B8)</f>
        <v>21008.649999999998</v>
      </c>
      <c r="C9" s="16">
        <f t="shared" ref="C9:M9" si="1">SUM(C7+C8)</f>
        <v>12555.460000000001</v>
      </c>
      <c r="D9" s="16">
        <f t="shared" si="1"/>
        <v>1344.1200000000001</v>
      </c>
      <c r="E9" s="16">
        <f t="shared" si="1"/>
        <v>752.76</v>
      </c>
      <c r="F9" s="16">
        <f t="shared" si="1"/>
        <v>448.51</v>
      </c>
      <c r="G9" s="16">
        <f t="shared" si="1"/>
        <v>149.91</v>
      </c>
      <c r="H9" s="16">
        <f t="shared" si="1"/>
        <v>597.73</v>
      </c>
      <c r="I9" s="16">
        <f t="shared" si="1"/>
        <v>747</v>
      </c>
      <c r="J9" s="16">
        <f t="shared" si="1"/>
        <v>149.88000000000002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>SUM(B9:M9)</f>
        <v>37754.020000000011</v>
      </c>
      <c r="O9" s="16">
        <v>41825</v>
      </c>
      <c r="P9" s="9">
        <f t="shared" si="0"/>
        <v>-4070.9799999999886</v>
      </c>
    </row>
    <row r="10" spans="1:16" ht="15" thickTop="1" x14ac:dyDescent="0.3">
      <c r="A10" s="3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9"/>
    </row>
    <row r="11" spans="1:16" x14ac:dyDescent="0.3">
      <c r="A11" s="7" t="s">
        <v>29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f t="shared" ref="N11:N17" si="2">SUM(B11:M11)</f>
        <v>0</v>
      </c>
      <c r="O11" s="13">
        <v>900</v>
      </c>
      <c r="P11" s="9">
        <f t="shared" si="0"/>
        <v>-900</v>
      </c>
    </row>
    <row r="12" spans="1:16" x14ac:dyDescent="0.3">
      <c r="A12" s="3" t="s">
        <v>6</v>
      </c>
      <c r="B12" s="13"/>
      <c r="C12" s="13"/>
      <c r="D12" s="13"/>
      <c r="E12" s="13"/>
      <c r="F12" s="13">
        <v>0.01</v>
      </c>
      <c r="G12" s="13"/>
      <c r="H12" s="13"/>
      <c r="I12" s="13"/>
      <c r="J12" s="13"/>
      <c r="K12" s="13"/>
      <c r="L12" s="13"/>
      <c r="M12" s="13"/>
      <c r="N12" s="13">
        <f t="shared" si="2"/>
        <v>0.01</v>
      </c>
      <c r="O12" s="13"/>
      <c r="P12" s="9">
        <f t="shared" si="0"/>
        <v>0.01</v>
      </c>
    </row>
    <row r="13" spans="1:16" x14ac:dyDescent="0.3">
      <c r="A13" s="3" t="s">
        <v>7</v>
      </c>
      <c r="B13" s="13"/>
      <c r="C13" s="13">
        <v>600</v>
      </c>
      <c r="D13" s="13"/>
      <c r="E13" s="13"/>
      <c r="F13" s="13"/>
      <c r="G13" s="13">
        <v>4830</v>
      </c>
      <c r="H13" s="13">
        <v>600</v>
      </c>
      <c r="I13" s="13">
        <v>600</v>
      </c>
      <c r="J13" s="13">
        <v>600</v>
      </c>
      <c r="K13" s="13"/>
      <c r="L13" s="13"/>
      <c r="M13" s="13"/>
      <c r="N13" s="13">
        <f t="shared" si="2"/>
        <v>7230</v>
      </c>
      <c r="O13" s="13">
        <v>15000</v>
      </c>
      <c r="P13" s="9">
        <f t="shared" si="0"/>
        <v>-7770</v>
      </c>
    </row>
    <row r="14" spans="1:16" x14ac:dyDescent="0.3">
      <c r="A14" s="3" t="s">
        <v>8</v>
      </c>
      <c r="B14" s="13"/>
      <c r="C14" s="13">
        <v>2085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>
        <f t="shared" si="2"/>
        <v>2085</v>
      </c>
      <c r="O14" s="13">
        <v>2300</v>
      </c>
      <c r="P14" s="9">
        <f t="shared" si="0"/>
        <v>-215</v>
      </c>
    </row>
    <row r="15" spans="1:16" x14ac:dyDescent="0.3">
      <c r="A15" s="3" t="s">
        <v>9</v>
      </c>
      <c r="B15" s="13">
        <f>215.44+30</f>
        <v>245.44</v>
      </c>
      <c r="C15" s="13">
        <v>0</v>
      </c>
      <c r="D15" s="13">
        <f>30</f>
        <v>30</v>
      </c>
      <c r="E15" s="13">
        <f>60</f>
        <v>60</v>
      </c>
      <c r="F15" s="13">
        <f>30</f>
        <v>30</v>
      </c>
      <c r="G15" s="13"/>
      <c r="H15" s="13">
        <v>60</v>
      </c>
      <c r="I15" s="13">
        <v>35</v>
      </c>
      <c r="J15" s="13">
        <v>35</v>
      </c>
      <c r="K15" s="13"/>
      <c r="L15" s="13"/>
      <c r="M15" s="13"/>
      <c r="N15" s="13">
        <f t="shared" si="2"/>
        <v>495.44</v>
      </c>
      <c r="O15" s="13">
        <f>360+250</f>
        <v>610</v>
      </c>
      <c r="P15" s="9">
        <f t="shared" si="0"/>
        <v>-114.56</v>
      </c>
    </row>
    <row r="16" spans="1:16" x14ac:dyDescent="0.3">
      <c r="A16" s="3" t="s">
        <v>10</v>
      </c>
      <c r="B16" s="13"/>
      <c r="C16" s="13">
        <v>150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>
        <f t="shared" si="2"/>
        <v>150</v>
      </c>
      <c r="O16" s="13">
        <v>150</v>
      </c>
      <c r="P16" s="9">
        <f t="shared" si="0"/>
        <v>0</v>
      </c>
    </row>
    <row r="17" spans="1:16" x14ac:dyDescent="0.3">
      <c r="A17" s="3" t="s">
        <v>11</v>
      </c>
      <c r="B17" s="13">
        <v>217.04</v>
      </c>
      <c r="C17" s="13">
        <v>180.96</v>
      </c>
      <c r="D17" s="13">
        <v>190.55</v>
      </c>
      <c r="E17" s="13">
        <v>201.79</v>
      </c>
      <c r="F17" s="13">
        <v>246.74</v>
      </c>
      <c r="G17" s="13">
        <v>317.11</v>
      </c>
      <c r="H17" s="13">
        <v>437.46</v>
      </c>
      <c r="I17" s="13">
        <v>420.23</v>
      </c>
      <c r="J17" s="13">
        <v>627.9</v>
      </c>
      <c r="K17" s="13"/>
      <c r="L17" s="13"/>
      <c r="M17" s="13"/>
      <c r="N17" s="13">
        <f t="shared" si="2"/>
        <v>2839.78</v>
      </c>
      <c r="O17" s="13">
        <v>4700</v>
      </c>
      <c r="P17" s="9">
        <f t="shared" si="0"/>
        <v>-1860.2199999999998</v>
      </c>
    </row>
    <row r="18" spans="1:16" x14ac:dyDescent="0.3">
      <c r="A18" s="7" t="s">
        <v>31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v>1600</v>
      </c>
      <c r="P18" s="9">
        <f t="shared" si="0"/>
        <v>-1600</v>
      </c>
    </row>
    <row r="19" spans="1:16" x14ac:dyDescent="0.3">
      <c r="A19" s="7" t="s">
        <v>30</v>
      </c>
      <c r="B19" s="15"/>
      <c r="C19" s="15"/>
      <c r="D19" s="15"/>
      <c r="E19" s="15"/>
      <c r="F19" s="15"/>
      <c r="G19" s="15">
        <v>660</v>
      </c>
      <c r="H19" s="15">
        <v>47.17</v>
      </c>
      <c r="I19" s="15">
        <v>108.05</v>
      </c>
      <c r="J19" s="15"/>
      <c r="K19" s="15"/>
      <c r="L19" s="15"/>
      <c r="M19" s="15"/>
      <c r="N19" s="15">
        <f>SUM(B19:M19)</f>
        <v>815.21999999999991</v>
      </c>
      <c r="O19" s="15">
        <v>6800</v>
      </c>
      <c r="P19" s="9">
        <f t="shared" si="0"/>
        <v>-5984.78</v>
      </c>
    </row>
    <row r="20" spans="1:16" x14ac:dyDescent="0.3">
      <c r="A20" s="3" t="s">
        <v>12</v>
      </c>
      <c r="B20" s="15">
        <f>SUM(B11:B19)</f>
        <v>462.48</v>
      </c>
      <c r="C20" s="15">
        <f t="shared" ref="C20:O20" si="3">SUM(C11:C19)</f>
        <v>3015.96</v>
      </c>
      <c r="D20" s="15">
        <f t="shared" si="3"/>
        <v>220.55</v>
      </c>
      <c r="E20" s="15">
        <f t="shared" si="3"/>
        <v>261.78999999999996</v>
      </c>
      <c r="F20" s="15">
        <f t="shared" si="3"/>
        <v>276.75</v>
      </c>
      <c r="G20" s="15">
        <f t="shared" si="3"/>
        <v>5807.11</v>
      </c>
      <c r="H20" s="15">
        <f t="shared" si="3"/>
        <v>1144.6300000000001</v>
      </c>
      <c r="I20" s="15">
        <f t="shared" si="3"/>
        <v>1163.28</v>
      </c>
      <c r="J20" s="15">
        <f t="shared" si="3"/>
        <v>1262.9000000000001</v>
      </c>
      <c r="K20" s="15">
        <f t="shared" si="3"/>
        <v>0</v>
      </c>
      <c r="L20" s="15">
        <f t="shared" si="3"/>
        <v>0</v>
      </c>
      <c r="M20" s="15">
        <f t="shared" si="3"/>
        <v>0</v>
      </c>
      <c r="N20" s="15">
        <f t="shared" si="3"/>
        <v>13615.45</v>
      </c>
      <c r="O20" s="15">
        <f t="shared" si="3"/>
        <v>32060</v>
      </c>
      <c r="P20" s="9">
        <f t="shared" si="0"/>
        <v>-18444.55</v>
      </c>
    </row>
    <row r="21" spans="1:16" ht="15" thickBot="1" x14ac:dyDescent="0.35">
      <c r="A21" s="3" t="s">
        <v>13</v>
      </c>
      <c r="B21" s="16">
        <f>B9-B20</f>
        <v>20546.169999999998</v>
      </c>
      <c r="C21" s="16">
        <f t="shared" ref="C21:N21" si="4">C9-C20</f>
        <v>9539.5</v>
      </c>
      <c r="D21" s="16">
        <f t="shared" si="4"/>
        <v>1123.5700000000002</v>
      </c>
      <c r="E21" s="16">
        <f t="shared" si="4"/>
        <v>490.97</v>
      </c>
      <c r="F21" s="16">
        <f t="shared" si="4"/>
        <v>171.76</v>
      </c>
      <c r="G21" s="16">
        <f t="shared" si="4"/>
        <v>-5657.2</v>
      </c>
      <c r="H21" s="16">
        <f t="shared" si="4"/>
        <v>-546.90000000000009</v>
      </c>
      <c r="I21" s="16">
        <f t="shared" si="4"/>
        <v>-416.28</v>
      </c>
      <c r="J21" s="16">
        <f t="shared" si="4"/>
        <v>-1113.02</v>
      </c>
      <c r="K21" s="16">
        <f t="shared" si="4"/>
        <v>0</v>
      </c>
      <c r="L21" s="16">
        <f t="shared" si="4"/>
        <v>0</v>
      </c>
      <c r="M21" s="16">
        <f t="shared" si="4"/>
        <v>0</v>
      </c>
      <c r="N21" s="16">
        <f t="shared" si="4"/>
        <v>24138.570000000011</v>
      </c>
      <c r="O21" s="16">
        <f>O9-O20</f>
        <v>9765</v>
      </c>
      <c r="P21" s="9">
        <f t="shared" si="0"/>
        <v>14373.570000000011</v>
      </c>
    </row>
    <row r="22" spans="1:16" ht="15" thickTop="1" x14ac:dyDescent="0.3">
      <c r="A22" s="3"/>
      <c r="B22" s="4"/>
    </row>
    <row r="23" spans="1:16" ht="15" thickBot="1" x14ac:dyDescent="0.35">
      <c r="A23" s="10" t="s">
        <v>34</v>
      </c>
      <c r="B23" s="10"/>
      <c r="D23" s="11">
        <v>50526.83</v>
      </c>
    </row>
    <row r="24" spans="1:16" x14ac:dyDescent="0.3">
      <c r="A24" s="10" t="s">
        <v>36</v>
      </c>
      <c r="B24" s="10"/>
      <c r="D24" s="14">
        <f>O21</f>
        <v>9765</v>
      </c>
    </row>
    <row r="25" spans="1:16" x14ac:dyDescent="0.3">
      <c r="A25" s="10" t="s">
        <v>35</v>
      </c>
      <c r="B25" s="10"/>
      <c r="D25" s="12">
        <f>D23+D24</f>
        <v>60291.83</v>
      </c>
    </row>
  </sheetData>
  <mergeCells count="3">
    <mergeCell ref="A1:O1"/>
    <mergeCell ref="A2:O2"/>
    <mergeCell ref="A3:O3"/>
  </mergeCells>
  <pageMargins left="0.7" right="0.7" top="0.75" bottom="0.75" header="0.3" footer="0.3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Lee Sugg</cp:lastModifiedBy>
  <cp:lastPrinted>2024-08-06T20:23:15Z</cp:lastPrinted>
  <dcterms:created xsi:type="dcterms:W3CDTF">2024-06-27T20:21:28Z</dcterms:created>
  <dcterms:modified xsi:type="dcterms:W3CDTF">2024-10-11T18:22:56Z</dcterms:modified>
</cp:coreProperties>
</file>